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0" windowHeight="5280" activeTab="0"/>
  </bookViews>
  <sheets>
    <sheet name="GOVT2A" sheetId="1" r:id="rId1"/>
  </sheets>
  <definedNames>
    <definedName name="_Regression_Int" localSheetId="0" hidden="1">1</definedName>
    <definedName name="ALL">'GOVT2A'!$A$1:$D$32</definedName>
    <definedName name="_xlnm.Print_Area" localSheetId="0">'GOVT2A'!$A$1:$F$32</definedName>
    <definedName name="Print_Area_MI" localSheetId="0">'GOVT2A'!$A$1:$D$32</definedName>
  </definedNames>
  <calcPr fullCalcOnLoad="1"/>
</workbook>
</file>

<file path=xl/sharedStrings.xml><?xml version="1.0" encoding="utf-8"?>
<sst xmlns="http://schemas.openxmlformats.org/spreadsheetml/2006/main" count="28" uniqueCount="28">
  <si>
    <t xml:space="preserve">Tax Revenues  </t>
  </si>
  <si>
    <t xml:space="preserve">Non-Tax Revenues  </t>
  </si>
  <si>
    <t xml:space="preserve">Revenue  </t>
  </si>
  <si>
    <t xml:space="preserve">Comparative Statement of Revenues </t>
  </si>
  <si>
    <t>Agency Earnings</t>
  </si>
  <si>
    <t xml:space="preserve">Property  </t>
  </si>
  <si>
    <t xml:space="preserve">Income and Inheritance  </t>
  </si>
  <si>
    <t xml:space="preserve">Liquor Enforcement  </t>
  </si>
  <si>
    <t xml:space="preserve">Total Tax Revenues  </t>
  </si>
  <si>
    <t xml:space="preserve">Total Non-Tax Revenues  </t>
  </si>
  <si>
    <t xml:space="preserve">Total Revenues  </t>
  </si>
  <si>
    <t xml:space="preserve">Kansas State General Fund </t>
  </si>
  <si>
    <t xml:space="preserve">Corporate Franchise  </t>
  </si>
  <si>
    <t xml:space="preserve">Retail Sales and Compensating Use  </t>
  </si>
  <si>
    <t>Insurance Premiums</t>
  </si>
  <si>
    <t>Other Taxes</t>
  </si>
  <si>
    <t>Severance on Oil and Gas</t>
  </si>
  <si>
    <t>Net Transfers</t>
  </si>
  <si>
    <t>Data may not sum to totals due to rounding.</t>
  </si>
  <si>
    <t>Cereal Malt Beverage and Liquor Drink</t>
  </si>
  <si>
    <t>Liquor Gallonage</t>
  </si>
  <si>
    <t xml:space="preserve">Cigarette and Tobacco Products </t>
  </si>
  <si>
    <t>Interest, Dividends, and Premiums</t>
  </si>
  <si>
    <t>Dollars in thousands.</t>
  </si>
  <si>
    <t>Increase
or Decrease
2021-2022</t>
  </si>
  <si>
    <t>Percent 
Change
2021-2022</t>
  </si>
  <si>
    <t xml:space="preserve"> Fiscal Years 2021 and 2022</t>
  </si>
  <si>
    <r>
      <t xml:space="preserve">Source: Kansas Division of the Budget, </t>
    </r>
    <r>
      <rPr>
        <i/>
        <sz val="7"/>
        <rFont val="Arial"/>
        <family val="2"/>
      </rPr>
      <t>The Governor's Budget Report,</t>
    </r>
    <r>
      <rPr>
        <sz val="7"/>
        <rFont val="Arial"/>
        <family val="2"/>
      </rPr>
      <t xml:space="preserve"> Volume 1, Fiscal Years 2023 and 2024,
   https://budget.kansas.gov/budget-report/ (accessed May 5, 2023).</t>
    </r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</si>
</sst>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\ \ "/>
    <numFmt numFmtId="165" formatCode="&quot;$&quot;#,##0\ \ \ \ "/>
    <numFmt numFmtId="166" formatCode="#,##0_);\(#,##0\)\ \ \ \ \ "/>
    <numFmt numFmtId="167" formatCode="#,##0\ \ \ \ \ \ \ "/>
    <numFmt numFmtId="168" formatCode="\(#,##0\)\ \ \ "/>
    <numFmt numFmtId="169" formatCode="#,##0_);\(#,##0\)\ \ \ \ \ \ "/>
    <numFmt numFmtId="170" formatCode="0.0"/>
    <numFmt numFmtId="171" formatCode="0.0\ \ \ \ \ \ \ "/>
    <numFmt numFmtId="172" formatCode="0.00_);\(0.00\)"/>
    <numFmt numFmtId="173" formatCode="0.00\ \ \ \ \ \ \ "/>
    <numFmt numFmtId="174" formatCode="0.0_);\(0.0\)"/>
    <numFmt numFmtId="175" formatCode="0.0_);\(0.0\)\ \ \ \ \ \ "/>
    <numFmt numFmtId="176" formatCode="0.0\ \ \ \ \ \ _);\(0.0\)\ \ \ \ \ \ "/>
    <numFmt numFmtId="177" formatCode="0.000"/>
    <numFmt numFmtId="178" formatCode="0_);\(0\)"/>
    <numFmt numFmtId="179" formatCode="00000"/>
    <numFmt numFmtId="180" formatCode="&quot;$&quot;#,##0"/>
    <numFmt numFmtId="181" formatCode="#,##0;[Red]#,##0"/>
    <numFmt numFmtId="182" formatCode="#,##0.0"/>
  </numFmts>
  <fonts count="47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8"/>
      <name val="Arial"/>
      <family val="2"/>
    </font>
    <font>
      <sz val="8"/>
      <name val="Helv"/>
      <family val="0"/>
    </font>
    <font>
      <sz val="7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37" fontId="5" fillId="0" borderId="0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center" wrapText="1"/>
      <protection/>
    </xf>
    <xf numFmtId="165" fontId="7" fillId="0" borderId="0" xfId="0" applyNumberFormat="1" applyFont="1" applyAlignment="1" applyProtection="1">
      <alignment vertical="center"/>
      <protection/>
    </xf>
    <xf numFmtId="0" fontId="11" fillId="0" borderId="0" xfId="0" applyFont="1" applyAlignment="1">
      <alignment/>
    </xf>
    <xf numFmtId="167" fontId="7" fillId="0" borderId="0" xfId="0" applyNumberFormat="1" applyFont="1" applyAlignment="1" applyProtection="1">
      <alignment vertical="center"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80" fontId="7" fillId="0" borderId="0" xfId="0" applyNumberFormat="1" applyFont="1" applyAlignment="1" applyProtection="1">
      <alignment horizontal="right" vertical="center" indent="1"/>
      <protection/>
    </xf>
    <xf numFmtId="3" fontId="7" fillId="0" borderId="0" xfId="0" applyNumberFormat="1" applyFont="1" applyAlignment="1" applyProtection="1">
      <alignment horizontal="right" vertical="center" indent="1"/>
      <protection/>
    </xf>
    <xf numFmtId="180" fontId="10" fillId="0" borderId="0" xfId="0" applyNumberFormat="1" applyFont="1" applyAlignment="1" applyProtection="1">
      <alignment horizontal="right" vertical="center" indent="1"/>
      <protection/>
    </xf>
    <xf numFmtId="3" fontId="11" fillId="0" borderId="0" xfId="0" applyNumberFormat="1" applyFont="1" applyAlignment="1">
      <alignment horizontal="right" indent="1"/>
    </xf>
    <xf numFmtId="180" fontId="10" fillId="0" borderId="0" xfId="0" applyNumberFormat="1" applyFont="1" applyBorder="1" applyAlignment="1" applyProtection="1">
      <alignment horizontal="right" vertical="center" indent="1"/>
      <protection/>
    </xf>
    <xf numFmtId="180" fontId="10" fillId="0" borderId="0" xfId="0" applyNumberFormat="1" applyFont="1" applyAlignment="1" applyProtection="1">
      <alignment horizontal="right" vertical="center" indent="1"/>
      <protection/>
    </xf>
    <xf numFmtId="0" fontId="10" fillId="0" borderId="0" xfId="0" applyFont="1" applyAlignment="1">
      <alignment horizontal="left"/>
    </xf>
    <xf numFmtId="0" fontId="7" fillId="0" borderId="0" xfId="0" applyFont="1" applyAlignment="1" applyProtection="1">
      <alignment horizontal="left" vertical="center" indent="1"/>
      <protection/>
    </xf>
    <xf numFmtId="0" fontId="10" fillId="0" borderId="0" xfId="0" applyFont="1" applyAlignment="1" applyProtection="1">
      <alignment horizontal="left" vertical="center" indent="1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7" fillId="0" borderId="0" xfId="0" applyFont="1" applyAlignment="1" applyProtection="1">
      <alignment horizontal="left" vertical="center"/>
      <protection/>
    </xf>
    <xf numFmtId="182" fontId="7" fillId="0" borderId="0" xfId="0" applyNumberFormat="1" applyFont="1" applyAlignment="1" applyProtection="1">
      <alignment horizontal="right" vertical="center" indent="1"/>
      <protection/>
    </xf>
    <xf numFmtId="182" fontId="10" fillId="0" borderId="0" xfId="0" applyNumberFormat="1" applyFont="1" applyAlignment="1" applyProtection="1">
      <alignment horizontal="right" vertical="center" indent="1"/>
      <protection/>
    </xf>
    <xf numFmtId="0" fontId="7" fillId="0" borderId="0" xfId="0" applyFont="1" applyAlignment="1" applyProtection="1">
      <alignment horizontal="left" vertical="center" indent="1"/>
      <protection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6" fillId="0" borderId="0" xfId="0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28575</xdr:rowOff>
    </xdr:from>
    <xdr:to>
      <xdr:col>6</xdr:col>
      <xdr:colOff>0</xdr:colOff>
      <xdr:row>3</xdr:row>
      <xdr:rowOff>28575</xdr:rowOff>
    </xdr:to>
    <xdr:sp>
      <xdr:nvSpPr>
        <xdr:cNvPr id="1" name="Line 1"/>
        <xdr:cNvSpPr>
          <a:spLocks/>
        </xdr:cNvSpPr>
      </xdr:nvSpPr>
      <xdr:spPr>
        <a:xfrm>
          <a:off x="0" y="485775"/>
          <a:ext cx="51435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38100</xdr:rowOff>
    </xdr:from>
    <xdr:to>
      <xdr:col>6</xdr:col>
      <xdr:colOff>0</xdr:colOff>
      <xdr:row>28</xdr:row>
      <xdr:rowOff>38100</xdr:rowOff>
    </xdr:to>
    <xdr:sp>
      <xdr:nvSpPr>
        <xdr:cNvPr id="2" name="Line 2"/>
        <xdr:cNvSpPr>
          <a:spLocks/>
        </xdr:cNvSpPr>
      </xdr:nvSpPr>
      <xdr:spPr>
        <a:xfrm>
          <a:off x="0" y="3990975"/>
          <a:ext cx="51435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28575</xdr:rowOff>
    </xdr:from>
    <xdr:to>
      <xdr:col>6</xdr:col>
      <xdr:colOff>0</xdr:colOff>
      <xdr:row>5</xdr:row>
      <xdr:rowOff>28575</xdr:rowOff>
    </xdr:to>
    <xdr:sp>
      <xdr:nvSpPr>
        <xdr:cNvPr id="3" name="Line 4"/>
        <xdr:cNvSpPr>
          <a:spLocks/>
        </xdr:cNvSpPr>
      </xdr:nvSpPr>
      <xdr:spPr>
        <a:xfrm>
          <a:off x="0" y="981075"/>
          <a:ext cx="51435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F32"/>
  <sheetViews>
    <sheetView showGridLines="0" tabSelected="1" zoomScalePageLayoutView="0" workbookViewId="0" topLeftCell="A1">
      <selection activeCell="A5" sqref="A5"/>
    </sheetView>
  </sheetViews>
  <sheetFormatPr defaultColWidth="9.88671875" defaultRowHeight="15.75"/>
  <cols>
    <col min="1" max="1" width="25.4453125" style="0" customWidth="1"/>
    <col min="2" max="4" width="8.88671875" style="0" customWidth="1"/>
    <col min="5" max="5" width="6.88671875" style="0" customWidth="1"/>
    <col min="6" max="6" width="0.9921875" style="0" customWidth="1"/>
  </cols>
  <sheetData>
    <row r="1" spans="1:6" s="23" customFormat="1" ht="12" customHeight="1">
      <c r="A1" s="35" t="s">
        <v>11</v>
      </c>
      <c r="B1" s="35"/>
      <c r="C1" s="35"/>
      <c r="D1" s="35"/>
      <c r="E1" s="35"/>
      <c r="F1" s="35"/>
    </row>
    <row r="2" spans="1:6" s="23" customFormat="1" ht="12" customHeight="1">
      <c r="A2" s="35" t="s">
        <v>3</v>
      </c>
      <c r="B2" s="35"/>
      <c r="C2" s="35"/>
      <c r="D2" s="35"/>
      <c r="E2" s="35"/>
      <c r="F2" s="35"/>
    </row>
    <row r="3" spans="1:6" s="23" customFormat="1" ht="12" customHeight="1">
      <c r="A3" s="35" t="s">
        <v>26</v>
      </c>
      <c r="B3" s="35"/>
      <c r="C3" s="35"/>
      <c r="D3" s="35"/>
      <c r="E3" s="35"/>
      <c r="F3" s="35"/>
    </row>
    <row r="4" spans="1:6" ht="3.75" customHeight="1">
      <c r="A4" s="1"/>
      <c r="B4" s="1"/>
      <c r="C4" s="1"/>
      <c r="D4" s="1"/>
      <c r="E4" s="1"/>
      <c r="F4" s="4"/>
    </row>
    <row r="5" spans="1:6" ht="35.25" customHeight="1">
      <c r="A5" s="19" t="s">
        <v>2</v>
      </c>
      <c r="B5" s="6">
        <v>2021</v>
      </c>
      <c r="C5" s="6">
        <v>2022</v>
      </c>
      <c r="D5" s="7" t="s">
        <v>24</v>
      </c>
      <c r="E5" s="33" t="s">
        <v>25</v>
      </c>
      <c r="F5" s="34"/>
    </row>
    <row r="6" spans="1:5" ht="3" customHeight="1">
      <c r="A6" s="1"/>
      <c r="B6" s="1"/>
      <c r="C6" s="1"/>
      <c r="D6" s="1"/>
      <c r="E6" s="4"/>
    </row>
    <row r="7" spans="1:5" ht="1.5" customHeight="1">
      <c r="A7" s="1"/>
      <c r="B7" s="1"/>
      <c r="C7" s="1"/>
      <c r="D7" s="1"/>
      <c r="E7" s="3"/>
    </row>
    <row r="8" spans="1:5" ht="11.25" customHeight="1">
      <c r="A8" s="25" t="s">
        <v>0</v>
      </c>
      <c r="B8" s="8"/>
      <c r="C8" s="9"/>
      <c r="D8" s="10"/>
      <c r="E8" s="11"/>
    </row>
    <row r="9" spans="1:5" ht="11.25" customHeight="1">
      <c r="A9" s="20" t="s">
        <v>5</v>
      </c>
      <c r="B9" s="13">
        <v>13536</v>
      </c>
      <c r="C9" s="13">
        <v>12922</v>
      </c>
      <c r="D9" s="13">
        <f aca="true" t="shared" si="0" ref="D9:D19">C9-B9</f>
        <v>-614</v>
      </c>
      <c r="E9" s="26">
        <f aca="true" t="shared" si="1" ref="E9:E19">SUM(C9-B9)/B9*100</f>
        <v>-4.536052009456265</v>
      </c>
    </row>
    <row r="10" spans="1:5" ht="11.25" customHeight="1">
      <c r="A10" s="20" t="s">
        <v>6</v>
      </c>
      <c r="B10" s="14">
        <v>5317696</v>
      </c>
      <c r="C10" s="14">
        <v>5704392</v>
      </c>
      <c r="D10" s="14">
        <f t="shared" si="0"/>
        <v>386696</v>
      </c>
      <c r="E10" s="26">
        <f t="shared" si="1"/>
        <v>7.271871126141847</v>
      </c>
    </row>
    <row r="11" spans="1:5" ht="11.25" customHeight="1">
      <c r="A11" s="20" t="s">
        <v>13</v>
      </c>
      <c r="B11" s="14">
        <v>3125520</v>
      </c>
      <c r="C11" s="14">
        <v>3534436</v>
      </c>
      <c r="D11" s="14">
        <f t="shared" si="0"/>
        <v>408916</v>
      </c>
      <c r="E11" s="26">
        <f t="shared" si="1"/>
        <v>13.0831349663416</v>
      </c>
    </row>
    <row r="12" spans="1:5" ht="11.25" customHeight="1">
      <c r="A12" s="28" t="s">
        <v>21</v>
      </c>
      <c r="B12" s="14">
        <f>113491+9919</f>
        <v>123410</v>
      </c>
      <c r="C12" s="14">
        <f>109406+10179</f>
        <v>119585</v>
      </c>
      <c r="D12" s="14">
        <f t="shared" si="0"/>
        <v>-3825</v>
      </c>
      <c r="E12" s="26">
        <f t="shared" si="1"/>
        <v>-3.099424681954461</v>
      </c>
    </row>
    <row r="13" spans="1:5" ht="11.25" customHeight="1">
      <c r="A13" s="28" t="s">
        <v>19</v>
      </c>
      <c r="B13" s="14">
        <v>10321</v>
      </c>
      <c r="C13" s="14">
        <v>13757</v>
      </c>
      <c r="D13" s="14">
        <f t="shared" si="0"/>
        <v>3436</v>
      </c>
      <c r="E13" s="26">
        <f t="shared" si="1"/>
        <v>33.291347737622324</v>
      </c>
    </row>
    <row r="14" spans="1:5" ht="11.25" customHeight="1">
      <c r="A14" s="20" t="s">
        <v>7</v>
      </c>
      <c r="B14" s="14">
        <v>81342</v>
      </c>
      <c r="C14" s="14">
        <v>82988</v>
      </c>
      <c r="D14" s="14">
        <f t="shared" si="0"/>
        <v>1646</v>
      </c>
      <c r="E14" s="26">
        <f t="shared" si="1"/>
        <v>2.0235548671043246</v>
      </c>
    </row>
    <row r="15" spans="1:5" ht="11.25" customHeight="1">
      <c r="A15" s="28" t="s">
        <v>20</v>
      </c>
      <c r="B15" s="14">
        <v>24721</v>
      </c>
      <c r="C15" s="14">
        <v>24540</v>
      </c>
      <c r="D15" s="14">
        <f t="shared" si="0"/>
        <v>-181</v>
      </c>
      <c r="E15" s="26">
        <f t="shared" si="1"/>
        <v>-0.7321710286800696</v>
      </c>
    </row>
    <row r="16" spans="1:5" ht="11.25" customHeight="1">
      <c r="A16" s="20" t="s">
        <v>12</v>
      </c>
      <c r="B16" s="14">
        <v>9859</v>
      </c>
      <c r="C16" s="14">
        <v>8456</v>
      </c>
      <c r="D16" s="14">
        <f t="shared" si="0"/>
        <v>-1403</v>
      </c>
      <c r="E16" s="26">
        <f>SUM(C16-B16)/ABS(B16)*100</f>
        <v>-14.230652195963078</v>
      </c>
    </row>
    <row r="17" spans="1:5" ht="11.25" customHeight="1">
      <c r="A17" s="20" t="s">
        <v>16</v>
      </c>
      <c r="B17" s="14">
        <f>3913+12928</f>
        <v>16841</v>
      </c>
      <c r="C17" s="14">
        <f>20827+35341</f>
        <v>56168</v>
      </c>
      <c r="D17" s="14">
        <f>C17-B17</f>
        <v>39327</v>
      </c>
      <c r="E17" s="26">
        <f>SUM(C17-B17)/B17*100</f>
        <v>233.51938720978563</v>
      </c>
    </row>
    <row r="18" spans="1:5" ht="11.25" customHeight="1">
      <c r="A18" s="20" t="s">
        <v>14</v>
      </c>
      <c r="B18" s="14">
        <v>181941</v>
      </c>
      <c r="C18" s="14">
        <v>196373</v>
      </c>
      <c r="D18" s="14">
        <f t="shared" si="0"/>
        <v>14432</v>
      </c>
      <c r="E18" s="26">
        <f t="shared" si="1"/>
        <v>7.932241770683903</v>
      </c>
    </row>
    <row r="19" spans="1:5" ht="11.25" customHeight="1">
      <c r="A19" s="20" t="s">
        <v>15</v>
      </c>
      <c r="B19" s="14">
        <v>3422</v>
      </c>
      <c r="C19" s="14">
        <v>4490</v>
      </c>
      <c r="D19" s="14">
        <f t="shared" si="0"/>
        <v>1068</v>
      </c>
      <c r="E19" s="26">
        <f t="shared" si="1"/>
        <v>31.209818819403857</v>
      </c>
    </row>
    <row r="20" spans="1:5" ht="11.25" customHeight="1">
      <c r="A20" s="21" t="s">
        <v>8</v>
      </c>
      <c r="B20" s="15">
        <f>SUM(B9:B19)</f>
        <v>8908609</v>
      </c>
      <c r="C20" s="15">
        <f>SUM(C9:C19)</f>
        <v>9758107</v>
      </c>
      <c r="D20" s="18">
        <f>C20-B20</f>
        <v>849498</v>
      </c>
      <c r="E20" s="27">
        <f>SUM(C20-B20)/B20*100</f>
        <v>9.535697436041923</v>
      </c>
    </row>
    <row r="21" spans="1:5" ht="9" customHeight="1">
      <c r="A21" s="12"/>
      <c r="B21" s="16"/>
      <c r="C21" s="16"/>
      <c r="D21" s="14"/>
      <c r="E21" s="26"/>
    </row>
    <row r="22" spans="1:5" ht="11.25" customHeight="1">
      <c r="A22" s="25" t="s">
        <v>1</v>
      </c>
      <c r="B22" s="16"/>
      <c r="C22" s="16"/>
      <c r="D22" s="14"/>
      <c r="E22" s="26"/>
    </row>
    <row r="23" spans="1:5" ht="11.25" customHeight="1">
      <c r="A23" s="20" t="s">
        <v>4</v>
      </c>
      <c r="B23" s="13">
        <v>63089</v>
      </c>
      <c r="C23" s="13">
        <v>69951</v>
      </c>
      <c r="D23" s="13">
        <f>C23-B23</f>
        <v>6862</v>
      </c>
      <c r="E23" s="26">
        <f>SUM(C23-B23)/B23*100</f>
        <v>10.876697998066225</v>
      </c>
    </row>
    <row r="24" spans="1:5" ht="11.25" customHeight="1">
      <c r="A24" s="28" t="s">
        <v>22</v>
      </c>
      <c r="B24" s="14">
        <v>7798</v>
      </c>
      <c r="C24" s="14">
        <v>2822</v>
      </c>
      <c r="D24" s="14">
        <f>C24-B24</f>
        <v>-4976</v>
      </c>
      <c r="E24" s="26">
        <f>SUM(C24-B24)/B24*100</f>
        <v>-63.81123364965375</v>
      </c>
    </row>
    <row r="25" spans="1:5" ht="11.25" customHeight="1">
      <c r="A25" s="20" t="s">
        <v>17</v>
      </c>
      <c r="B25" s="14">
        <v>-113550</v>
      </c>
      <c r="C25" s="14">
        <v>-1914835</v>
      </c>
      <c r="D25" s="14">
        <f>C25-B25</f>
        <v>-1801285</v>
      </c>
      <c r="E25" s="26">
        <f>SUM(C25-B25)/ABS(B25)*100</f>
        <v>-1586.3364156759137</v>
      </c>
    </row>
    <row r="26" spans="1:5" ht="11.25" customHeight="1">
      <c r="A26" s="21" t="s">
        <v>9</v>
      </c>
      <c r="B26" s="15">
        <f>SUM(B23:B25)-1</f>
        <v>-42664</v>
      </c>
      <c r="C26" s="15">
        <f>SUM(C23:C25)-1</f>
        <v>-1842063</v>
      </c>
      <c r="D26" s="15">
        <f>C26-B26</f>
        <v>-1799399</v>
      </c>
      <c r="E26" s="27">
        <f>SUM(C26-B26)/B26*100</f>
        <v>4217.60500656291</v>
      </c>
    </row>
    <row r="27" spans="1:5" ht="9" customHeight="1">
      <c r="A27" s="12"/>
      <c r="B27" s="16"/>
      <c r="C27" s="16"/>
      <c r="D27" s="14"/>
      <c r="E27" s="26"/>
    </row>
    <row r="28" spans="1:5" ht="11.25" customHeight="1">
      <c r="A28" s="22" t="s">
        <v>10</v>
      </c>
      <c r="B28" s="17">
        <f>B20+B26</f>
        <v>8865945</v>
      </c>
      <c r="C28" s="17">
        <f>C20+C26+1</f>
        <v>7916045</v>
      </c>
      <c r="D28" s="15">
        <f>C28-B28</f>
        <v>-949900</v>
      </c>
      <c r="E28" s="27">
        <f>SUM(C28-B28)/B28*100</f>
        <v>-10.7140299201044</v>
      </c>
    </row>
    <row r="29" spans="1:6" ht="4.5" customHeight="1">
      <c r="A29" s="2"/>
      <c r="B29" s="2"/>
      <c r="C29" s="5"/>
      <c r="D29" s="5"/>
      <c r="E29" s="5"/>
      <c r="F29" s="4"/>
    </row>
    <row r="30" spans="1:6" s="24" customFormat="1" ht="21.75" customHeight="1">
      <c r="A30" s="30" t="s">
        <v>27</v>
      </c>
      <c r="B30" s="32"/>
      <c r="C30" s="32"/>
      <c r="D30" s="32"/>
      <c r="E30" s="32"/>
      <c r="F30" s="32"/>
    </row>
    <row r="31" s="24" customFormat="1" ht="10.5" customHeight="1">
      <c r="A31" s="29" t="s">
        <v>23</v>
      </c>
    </row>
    <row r="32" spans="1:6" s="24" customFormat="1" ht="10.5" customHeight="1">
      <c r="A32" s="30" t="s">
        <v>18</v>
      </c>
      <c r="B32" s="31"/>
      <c r="C32" s="31"/>
      <c r="D32" s="31"/>
      <c r="E32" s="31"/>
      <c r="F32" s="31"/>
    </row>
    <row r="33" ht="10.5" customHeight="1"/>
    <row r="34" ht="10.5" customHeight="1"/>
  </sheetData>
  <sheetProtection/>
  <mergeCells count="6">
    <mergeCell ref="A32:F32"/>
    <mergeCell ref="A30:F30"/>
    <mergeCell ref="E5:F5"/>
    <mergeCell ref="A1:F1"/>
    <mergeCell ref="A2:F2"/>
    <mergeCell ref="A3:F3"/>
  </mergeCells>
  <printOptions horizontalCentered="1"/>
  <pageMargins left="1" right="1" top="1" bottom="1" header="0.5" footer="0.5"/>
  <pageSetup horizontalDpi="600" verticalDpi="600" orientation="portrait" r:id="rId2"/>
  <ignoredErrors>
    <ignoredError sqref="E16 E25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ÆXSystems(tm)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JMeents</dc:creator>
  <cp:keywords/>
  <dc:description/>
  <cp:lastModifiedBy>Wedel, Xanthippe</cp:lastModifiedBy>
  <cp:lastPrinted>2019-02-27T15:52:26Z</cp:lastPrinted>
  <dcterms:created xsi:type="dcterms:W3CDTF">1997-02-05T21:29:32Z</dcterms:created>
  <dcterms:modified xsi:type="dcterms:W3CDTF">2023-05-05T14:39:27Z</dcterms:modified>
  <cp:category/>
  <cp:version/>
  <cp:contentType/>
  <cp:contentStatus/>
</cp:coreProperties>
</file>